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NTABILIDAD\C.P. MARGARITA GUEVARA\ESCANEOS\1 cuenta publica carlos hugo\4to. trim digital 2021\"/>
    </mc:Choice>
  </mc:AlternateContent>
  <xr:revisionPtr revIDLastSave="0" documentId="13_ncr:1_{462423A5-8CFD-4C7B-8FE5-6E8C337FEA35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59" l="1"/>
  <c r="E103" i="59"/>
  <c r="C103" i="59"/>
  <c r="D110" i="59"/>
  <c r="D62" i="59" l="1"/>
  <c r="E62" i="59"/>
  <c r="H3" i="65"/>
  <c r="C62" i="62"/>
  <c r="E112" i="59" l="1"/>
  <c r="E110" i="59"/>
  <c r="D74" i="59"/>
  <c r="D48" i="62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6" i="62" l="1"/>
  <c r="D61" i="62"/>
  <c r="C96" i="62"/>
  <c r="C48" i="62" s="1"/>
  <c r="C61" i="62" l="1"/>
  <c r="D15" i="62" l="1"/>
  <c r="C15" i="62"/>
  <c r="F103" i="59" l="1"/>
  <c r="G103" i="59"/>
  <c r="A1" i="59" l="1"/>
  <c r="A1" i="64" s="1"/>
  <c r="A1" i="63" l="1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<sst xmlns="http://schemas.openxmlformats.org/spreadsheetml/2006/main" count="945" uniqueCount="674">
  <si>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</si>
  <si>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</si>
  <si>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</si>
  <si>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</si>
  <si>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</si>
  <si>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</si>
  <si>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</si>
  <si>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</si>
  <si>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</si>
  <si>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</si>
  <si>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</si>
  <si>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</si>
  <si>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</si>
  <si>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</si>
  <si>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</si>
  <si>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</si>
  <si>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</si>
  <si>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</si>
  <si>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</si>
  <si>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</si>
  <si>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</si>
  <si>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</si>
  <si>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</si>
  <si>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</si>
  <si>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</si>
  <si>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</si>
  <si>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</si>
  <si>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</si>
  <si>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</si>
  <si>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</si>
  <si>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</si>
  <si>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</si>
  <si>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</si>
  <si>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</si>
  <si>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</si>
  <si>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</si>
  <si>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</si>
  <si>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</si>
  <si>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</si>
  <si>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</si>
  <si>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</si>
  <si>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</si>
  <si>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</si>
  <si>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</si>
  <si>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</si>
  <si>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</si>
  <si>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</si>
  <si>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</si>
  <si>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</si>
  <si>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</si>
  <si>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</si>
  <si>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</si>
  <si>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</si>
  <si>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</si>
  <si>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</si>
  <si>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</si>
  <si>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</si>
  <si>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</si>
  <si>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</si>
  <si>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</si>
  <si>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</si>
  <si>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</si>
  <si>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</si>
  <si>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</si>
  <si>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</si>
  <si>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</si>
  <si>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</si>
  <si>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</si>
  <si>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</si>
  <si>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</si>
  <si>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</si>
  <si>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</si>
  <si>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</si>
  <si>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</si>
  <si>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</si>
  <si>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</si>
  <si>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</si>
  <si>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</si>
  <si>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</si>
  <si>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</si>
  <si>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</si>
  <si>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</si>
  <si>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</si>
  <si>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</si>
  <si>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</si>
  <si>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</si>
  <si>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</si>
  <si>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</si>
  <si>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</si>
  <si>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</si>
  <si>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</si>
  <si>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</si>
  <si>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</si>
  <si>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</si>
  <si>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</si>
  <si>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</si>
  <si>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</si>
  <si>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</si>
  <si>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</si>
  <si>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</si>
  <si>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</si>
  <si>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</si>
  <si>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</si>
  <si>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</si>
  <si>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</si>
  <si>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</si>
  <si>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</si>
  <si>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</si>
  <si>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</si>
  <si>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</si>
  <si>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</si>
  <si>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</si>
  <si>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</si>
  <si>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</si>
  <si>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</si>
  <si>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</si>
  <si>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</si>
  <si>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</si>
  <si>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</si>
  <si>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</si>
  <si>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</si>
  <si>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</si>
  <si>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</si>
  <si>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</si>
  <si>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</si>
  <si>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</si>
  <si>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</si>
  <si>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</si>
  <si>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</si>
  <si>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</si>
  <si>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</si>
  <si>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</si>
  <si>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</si>
  <si>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</si>
  <si>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</si>
  <si>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</si>
  <si>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</si>
  <si>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</si>
  <si>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</si>
  <si>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</si>
  <si>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</si>
  <si>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</si>
  <si>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</si>
  <si>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</si>
  <si>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</si>
  <si>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</si>
  <si>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</si>
  <si>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</si>
  <si>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</si>
  <si>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</si>
  <si>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</si>
  <si>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</si>
  <si>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</si>
  <si>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</si>
  <si>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</si>
  <si>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</si>
  <si>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</si>
  <si>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</si>
  <si>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</si>
  <si>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</si>
  <si>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</si>
  <si>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</si>
  <si>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</si>
  <si>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</si>
  <si>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</si>
  <si>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</si>
  <si>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</si>
  <si>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</si>
  <si>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</si>
  <si>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</si>
  <si>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</si>
  <si>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</si>
  <si>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</si>
  <si>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</si>
  <si>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</si>
  <si>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</si>
  <si>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</si>
  <si>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</si>
  <si>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</si>
  <si>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</si>
  <si>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</si>
  <si>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</si>
  <si>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</si>
  <si>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</si>
  <si>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</si>
  <si>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</si>
  <si>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</si>
  <si>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</si>
  <si>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</si>
  <si>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</si>
  <si>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</si>
  <si>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</si>
  <si>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</si>
  <si>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</si>
  <si>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</si>
  <si>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</si>
  <si>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</si>
  <si>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</si>
  <si>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</si>
  <si>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</si>
  <si>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</si>
  <si>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</si>
  <si>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</si>
  <si>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</si>
  <si>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</si>
  <si>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</si>
  <si>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</si>
  <si>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</si>
  <si>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</si>
  <si>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</si>
  <si>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</si>
  <si>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</si>
  <si>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</si>
  <si>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</si>
  <si>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</si>
  <si>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</si>
  <si>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</si>
  <si>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</si>
  <si>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</si>
  <si>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</si>
  <si>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</si>
  <si>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</si>
  <si>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</si>
  <si>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</si>
  <si>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</si>
  <si>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</si>
  <si>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</si>
  <si>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</si>
  <si>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</si>
  <si>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</si>
  <si>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</si>
  <si>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</si>
  <si>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</si>
  <si>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</si>
  <si>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</si>
  <si>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</si>
  <si>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</si>
  <si>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</si>
  <si>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</si>
  <si>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</si>
  <si>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</si>
  <si>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</si>
  <si>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</si>
  <si>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</si>
  <si>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</si>
  <si>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</si>
  <si>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</si>
  <si>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</si>
  <si>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</si>
  <si>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</si>
  <si>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</si>
  <si>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</si>
  <si>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</si>
  <si>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</si>
  <si>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</si>
  <si>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</si>
  <si>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</si>
  <si>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</si>
  <si>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</si>
  <si>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</si>
  <si>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</si>
  <si>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</si>
  <si>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</si>
  <si>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</si>
  <si>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</si>
  <si>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</si>
  <si>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</si>
  <si>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</si>
  <si>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</si>
  <si>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</si>
  <si>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</si>
  <si>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</si>
  <si>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</si>
  <si>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</si>
  <si>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</si>
  <si>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</si>
  <si>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</si>
  <si>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</si>
  <si>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</si>
  <si>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</si>
  <si>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</si>
  <si>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</si>
  <si>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</si>
  <si>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</si>
  <si>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</si>
  <si>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</si>
  <si>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</si>
  <si>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</si>
  <si>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</si>
  <si>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</si>
  <si>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</si>
  <si>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</si>
  <si>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</si>
  <si>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</si>
  <si>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</si>
  <si>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</si>
  <si>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</si>
  <si>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</si>
  <si>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</si>
  <si>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</si>
  <si>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</si>
  <si>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</si>
  <si>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</si>
  <si>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</si>
  <si>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</si>
  <si>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</si>
  <si>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</si>
  <si>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</si>
  <si>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</si>
  <si>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</si>
  <si>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</si>
  <si>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</si>
  <si>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</si>
  <si>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</si>
  <si>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</si>
  <si>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</si>
  <si>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</si>
  <si>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</si>
  <si>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</si>
  <si>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</si>
  <si>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</si>
  <si>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</si>
  <si>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</si>
  <si>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</si>
  <si>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</si>
  <si>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</si>
  <si>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</si>
  <si>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</si>
  <si>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</si>
  <si>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</si>
  <si>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</si>
  <si>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</si>
  <si>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</si>
  <si>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</si>
  <si>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</si>
  <si>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</si>
  <si>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</si>
  <si>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</si>
  <si>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</si>
  <si>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</si>
  <si>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</si>
  <si>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</si>
  <si>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</si>
  <si>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</si>
  <si>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</si>
  <si>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</si>
  <si>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</si>
  <si>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</si>
  <si>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</si>
  <si>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</si>
  <si>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</si>
  <si>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</si>
  <si>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</si>
  <si>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</si>
  <si>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</si>
  <si>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</si>
  <si>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</si>
  <si>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</si>
  <si>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</si>
  <si>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</si>
  <si>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</si>
  <si>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</si>
  <si>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</si>
  <si>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</si>
  <si>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</si>
  <si>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</si>
  <si>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</si>
  <si>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</si>
  <si>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</si>
  <si>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</si>
  <si>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</si>
  <si>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</si>
  <si>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</si>
  <si>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</si>
  <si>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</si>
  <si>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</si>
  <si>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</si>
  <si>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</si>
  <si>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</si>
  <si>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</si>
  <si>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</si>
  <si>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</si>
  <si>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</si>
  <si>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</si>
  <si>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</si>
  <si>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</si>
  <si>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</si>
  <si>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</si>
  <si>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</si>
  <si>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</si>
  <si>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</si>
  <si>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</si>
  <si>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</si>
  <si>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</si>
  <si>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</si>
  <si>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</si>
  <si>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</si>
  <si>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</si>
  <si>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</si>
  <si>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</si>
  <si>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</si>
  <si>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</si>
  <si>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</si>
  <si>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</si>
  <si>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</si>
  <si>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</si>
  <si>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</si>
  <si>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</si>
  <si>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</si>
  <si>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</si>
  <si>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</si>
  <si>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</si>
  <si>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</si>
  <si>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</si>
  <si>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</si>
  <si>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</si>
  <si>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</si>
  <si>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</si>
  <si>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</si>
  <si>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</si>
  <si>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</si>
  <si>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</si>
  <si>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</si>
  <si>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</si>
  <si>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</si>
  <si>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</si>
  <si>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</si>
  <si>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</si>
  <si>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</si>
  <si>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</si>
  <si>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</si>
  <si>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</si>
  <si>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</si>
  <si>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</si>
  <si>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</si>
  <si>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</si>
  <si>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</si>
  <si>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</si>
  <si>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</si>
  <si>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</si>
  <si>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</si>
  <si>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</si>
  <si>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</si>
  <si>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</si>
  <si>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</si>
  <si>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</si>
  <si>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</si>
  <si>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</si>
  <si>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</si>
  <si>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</si>
  <si>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</si>
  <si>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</si>
  <si>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</si>
  <si>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</si>
  <si>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</si>
  <si>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</si>
  <si>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</si>
  <si>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</si>
  <si>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</si>
  <si>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</si>
  <si>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</si>
  <si>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</si>
  <si>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</si>
  <si>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</si>
  <si>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</si>
  <si>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</si>
  <si>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</si>
  <si>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</si>
  <si>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</si>
  <si>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</si>
  <si>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</si>
  <si>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</si>
  <si>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</si>
  <si>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</si>
  <si>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</si>
  <si>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</si>
  <si>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</si>
  <si>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</si>
  <si>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</si>
  <si>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</si>
  <si>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</si>
  <si>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</si>
  <si>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</si>
  <si>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</si>
  <si>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</si>
  <si>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</si>
  <si>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</si>
  <si>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</si>
  <si>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</si>
  <si>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</si>
  <si>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</si>
  <si>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</si>
  <si>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</si>
  <si>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</si>
  <si>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</si>
  <si>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</si>
  <si>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</si>
  <si>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</si>
  <si>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</si>
  <si>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</si>
  <si>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</si>
  <si>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</si>
  <si>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</si>
  <si>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</si>
  <si>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</si>
  <si>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</si>
  <si>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</si>
  <si>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</si>
  <si>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</si>
  <si>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</si>
  <si>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</si>
  <si>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</si>
  <si>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</si>
  <si>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</si>
  <si>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</si>
  <si>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</si>
  <si>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</si>
  <si>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</si>
  <si>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</si>
  <si>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</si>
  <si>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</si>
  <si>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</si>
  <si>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</si>
  <si>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</si>
  <si>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</si>
  <si>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</si>
  <si>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</si>
  <si>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</si>
  <si>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</si>
  <si>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</si>
  <si>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</si>
  <si>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</si>
  <si>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</si>
  <si>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</si>
  <si>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</si>
  <si>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</si>
  <si>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</si>
  <si>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</si>
  <si>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</si>
  <si>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</si>
  <si>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</si>
  <si>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</si>
  <si>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</si>
  <si>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</si>
  <si>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</si>
  <si>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</si>
  <si>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</si>
  <si>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</si>
  <si>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</si>
  <si>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</si>
  <si>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</si>
  <si>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</si>
  <si>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</si>
  <si>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</si>
  <si>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</si>
  <si>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</si>
  <si>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</si>
  <si>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</si>
  <si>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</si>
  <si>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</si>
  <si>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</si>
  <si>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</si>
  <si>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</si>
  <si>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</si>
  <si>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</si>
  <si>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</si>
  <si>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</si>
  <si>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</si>
  <si>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</si>
  <si>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</si>
  <si>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</si>
  <si>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</si>
  <si>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</si>
  <si>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</si>
  <si>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</si>
  <si>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</si>
  <si>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</si>
  <si>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</si>
  <si>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</si>
  <si>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</si>
  <si>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</si>
  <si>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</si>
  <si>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</si>
  <si>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</si>
  <si>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</si>
  <si>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</si>
  <si>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</si>
  <si>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</si>
  <si>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</si>
  <si>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</si>
  <si>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</si>
  <si>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</si>
  <si>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</si>
  <si>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</si>
  <si>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</si>
  <si>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</si>
  <si>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</si>
  <si>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</si>
  <si>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</si>
  <si>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</si>
  <si>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</si>
  <si>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</si>
  <si>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</si>
  <si>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</si>
  <si>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</si>
  <si>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</si>
  <si>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</si>
  <si>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</si>
  <si>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</si>
  <si>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</si>
  <si>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</si>
  <si>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</si>
  <si>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</si>
  <si>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</si>
  <si>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</si>
  <si>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</si>
  <si>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</si>
  <si>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</si>
  <si>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</si>
  <si>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</si>
  <si>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</si>
  <si>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</si>
  <si>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</si>
  <si>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</si>
  <si>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</si>
  <si>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</si>
  <si>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</si>
  <si>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</si>
  <si>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</si>
  <si>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</si>
  <si>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</si>
  <si>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</si>
  <si>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</si>
  <si>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</si>
  <si>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</si>
  <si>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</si>
  <si>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</si>
  <si>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</si>
  <si>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</si>
  <si>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</si>
  <si>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</si>
  <si>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</si>
  <si>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</si>
  <si>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</si>
  <si>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</si>
  <si>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</si>
  <si>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</si>
  <si>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</si>
  <si>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</si>
  <si>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</si>
  <si>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</si>
  <si>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Fideicomiso de Obras por Cooperación</t>
  </si>
  <si>
    <t>Recurso invertido por la Fiduciaria diariamente</t>
  </si>
  <si>
    <t>Aportaciones Realizadas Por Los Vecinos En Cajas De La Tesorería Municipal</t>
  </si>
  <si>
    <t>Fondo revolvente</t>
  </si>
  <si>
    <t>Pago según avance de obra y fondeado con aport. de cooperadores</t>
  </si>
  <si>
    <t>Se paga de forma mensual al SAT a través de la fiduciaria y a la  la Camara de forma semestral</t>
  </si>
  <si>
    <t>Calculo de depreciación conforme a la CONAC/ valor historico</t>
  </si>
  <si>
    <t>10% mob. y 33.30% Computo</t>
  </si>
  <si>
    <t>Linea recta</t>
  </si>
  <si>
    <t>Recurso de anticipos  por amortizar de contratos vigentes de obra</t>
  </si>
  <si>
    <t>Particulares</t>
  </si>
  <si>
    <t>Aportaciones para obras diversas</t>
  </si>
  <si>
    <t>Aportaciones de Obras No Iniciadas</t>
  </si>
  <si>
    <t>Recurso a devolver  a los cooperadores por obras canceladas y saldos a favor de obras terminadas</t>
  </si>
  <si>
    <t>ACREEDORA</t>
  </si>
  <si>
    <t>Recurso  de aportaciones para el pago de obra de pavimentación y de gastos generales, así como recurso aplicado por el PAE pendiente de recaudar de cartera vencida..</t>
  </si>
  <si>
    <t>Recurso depósitado por contratistas pend. de entregar estimación para registro; así como el  recurso a pagar al municipio por concepto de nóminas.</t>
  </si>
  <si>
    <t>Municipal</t>
  </si>
  <si>
    <t>Recurso obtenido principalmente de las aportaciones de los vecinos de obras en proceso, deductivas a contratistas y accesorios pagados por PAE</t>
  </si>
  <si>
    <t>Productos financieros generados por el recurso invertido en bancos.</t>
  </si>
  <si>
    <t>Recurso pagado a la Presidencia Municipal x dif. En pago del Capítulo 1000  *Servicios Personales* y partida 3981</t>
  </si>
  <si>
    <t>Correspondiente del 01 de enero al 31 de diciembre del 2021</t>
  </si>
  <si>
    <t>14,882,570.82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</si>
</sst>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9" fontId="13" fillId="0" borderId="0" xfId="14" applyFont="1"/>
    <xf numFmtId="4" fontId="13" fillId="0" borderId="0" xfId="9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3" fillId="0" borderId="0" xfId="8" applyFont="1" applyAlignment="1">
      <alignment horizontal="left" wrapText="1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="150" zoomScaleNormal="150" zoomScaleSheetLayoutView="100" workbookViewId="0">
      <pane ySplit="5" topLeftCell="A6" activePane="bottomLeft" state="frozen"/>
      <selection activeCell="A14" sqref="A14:B14"/>
      <selection pane="bottomLeft" activeCell="C19" sqref="C19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3" t="s">
        <v>651</v>
      </c>
      <c r="B1" s="153"/>
      <c r="C1" s="36" t="s">
        <v>179</v>
      </c>
      <c r="D1" s="37">
        <v>2021</v>
      </c>
    </row>
    <row r="2" spans="1:4" x14ac:dyDescent="0.2">
      <c r="A2" s="154" t="s">
        <v>485</v>
      </c>
      <c r="B2" s="154"/>
      <c r="C2" s="36" t="s">
        <v>181</v>
      </c>
      <c r="D2" s="39" t="s">
        <v>606</v>
      </c>
    </row>
    <row r="3" spans="1:4" x14ac:dyDescent="0.2">
      <c r="A3" s="155" t="s">
        <v>672</v>
      </c>
      <c r="B3" s="155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6" t="s">
        <v>649</v>
      </c>
      <c r="B43" s="156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zoomScale="140" zoomScaleNormal="140" workbookViewId="0">
      <selection activeCell="C27" sqref="C27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1" t="str">
        <f>ESF!A1</f>
        <v>Fideicomiso de Obras por Cooperación</v>
      </c>
      <c r="B1" s="162"/>
      <c r="C1" s="163"/>
    </row>
    <row r="2" spans="1:3" s="58" customFormat="1" ht="18" customHeight="1" x14ac:dyDescent="0.25">
      <c r="A2" s="164" t="s">
        <v>482</v>
      </c>
      <c r="B2" s="165"/>
      <c r="C2" s="166"/>
    </row>
    <row r="3" spans="1:3" s="58" customFormat="1" ht="18" customHeight="1" x14ac:dyDescent="0.25">
      <c r="A3" s="164" t="str">
        <f>ESF!A3</f>
        <v>Correspondiente del 01 de enero al 31 de diciembre del 2021</v>
      </c>
      <c r="B3" s="165"/>
      <c r="C3" s="166"/>
    </row>
    <row r="4" spans="1:3" s="60" customFormat="1" x14ac:dyDescent="0.2">
      <c r="A4" s="167" t="s">
        <v>478</v>
      </c>
      <c r="B4" s="168"/>
      <c r="C4" s="169"/>
    </row>
    <row r="5" spans="1:3" x14ac:dyDescent="0.2">
      <c r="A5" s="75" t="s">
        <v>517</v>
      </c>
      <c r="B5" s="75"/>
      <c r="C5" s="76">
        <v>16034291.84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16034291.84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topLeftCell="A16" zoomScale="150" zoomScaleNormal="150" workbookViewId="0">
      <selection activeCell="B43" sqref="B43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0" t="str">
        <f>ESF!A1</f>
        <v>Fideicomiso de Obras por Cooperación</v>
      </c>
      <c r="B1" s="171"/>
      <c r="C1" s="172"/>
    </row>
    <row r="2" spans="1:3" s="61" customFormat="1" ht="18.95" customHeight="1" x14ac:dyDescent="0.25">
      <c r="A2" s="173" t="s">
        <v>483</v>
      </c>
      <c r="B2" s="174"/>
      <c r="C2" s="175"/>
    </row>
    <row r="3" spans="1:3" s="61" customFormat="1" ht="18.95" customHeight="1" x14ac:dyDescent="0.25">
      <c r="A3" s="173" t="str">
        <f>ESF!A3</f>
        <v>Correspondiente del 01 de enero al 31 de diciembre del 2021</v>
      </c>
      <c r="B3" s="174"/>
      <c r="C3" s="175"/>
    </row>
    <row r="4" spans="1:3" x14ac:dyDescent="0.2">
      <c r="A4" s="167" t="s">
        <v>478</v>
      </c>
      <c r="B4" s="168"/>
      <c r="C4" s="169"/>
    </row>
    <row r="5" spans="1:3" x14ac:dyDescent="0.2">
      <c r="A5" s="105" t="s">
        <v>530</v>
      </c>
      <c r="B5" s="75"/>
      <c r="C5" s="98" t="s">
        <v>673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354173.9</v>
      </c>
    </row>
    <row r="31" spans="1:3" x14ac:dyDescent="0.2">
      <c r="A31" s="115" t="s">
        <v>552</v>
      </c>
      <c r="B31" s="97" t="s">
        <v>427</v>
      </c>
      <c r="C31" s="108">
        <v>354173.9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15236744.720000001</v>
      </c>
    </row>
    <row r="41" spans="1:3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showGridLines="0" tabSelected="1" zoomScale="180" zoomScaleNormal="180" workbookViewId="0">
      <selection activeCell="F51" sqref="F51"/>
    </sheetView>
  </sheetViews>
  <sheetFormatPr baseColWidth="10" defaultColWidth="9.140625" defaultRowHeight="11.25" x14ac:dyDescent="0.2"/>
  <cols>
    <col min="1" max="1" width="12.7109375" style="51" customWidth="1"/>
    <col min="2" max="2" width="43.7109375" style="51" customWidth="1"/>
    <col min="3" max="3" width="10.140625" style="51" bestFit="1" customWidth="1"/>
    <col min="4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0" t="str">
        <f>'Notas a los Edos Financieros'!A1</f>
        <v>Fideicomiso de Obras por Cooperación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2021</v>
      </c>
    </row>
    <row r="2" spans="1:10" ht="18.95" customHeight="1" x14ac:dyDescent="0.2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0" t="str">
        <f>'Notas a los Edos Financieros'!A3</f>
        <v>Correspondiente del 01 de enero al 31 de diciembre del 2021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hidden="1" x14ac:dyDescent="0.2">
      <c r="A8" s="62">
        <v>7000</v>
      </c>
      <c r="B8" s="63" t="s">
        <v>125</v>
      </c>
    </row>
    <row r="9" spans="1:10" hidden="1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hidden="1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hidden="1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hidden="1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hidden="1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hidden="1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hidden="1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hidden="1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hidden="1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hidden="1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hidden="1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hidden="1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hidden="1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hidden="1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hidden="1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hidden="1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hidden="1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hidden="1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hidden="1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hidden="1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hidden="1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hidden="1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hidden="1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152">
        <v>16016425</v>
      </c>
      <c r="E36" s="152">
        <v>0</v>
      </c>
      <c r="F36" s="152">
        <v>16016425</v>
      </c>
    </row>
    <row r="37" spans="1:6" x14ac:dyDescent="0.2">
      <c r="A37" s="51">
        <v>8120</v>
      </c>
      <c r="B37" s="51" t="s">
        <v>95</v>
      </c>
      <c r="C37" s="56">
        <v>0</v>
      </c>
      <c r="D37" s="152">
        <v>17219414.18</v>
      </c>
      <c r="E37" s="152">
        <v>17929722.219999999</v>
      </c>
      <c r="F37" s="152">
        <v>-710308.04</v>
      </c>
    </row>
    <row r="38" spans="1:6" x14ac:dyDescent="0.2">
      <c r="A38" s="51">
        <v>8130</v>
      </c>
      <c r="B38" s="51" t="s">
        <v>94</v>
      </c>
      <c r="C38" s="56">
        <v>0</v>
      </c>
      <c r="D38" s="152">
        <v>1913297.22</v>
      </c>
      <c r="E38" s="152">
        <v>1185122.3400000001</v>
      </c>
      <c r="F38" s="152">
        <v>728174.88</v>
      </c>
    </row>
    <row r="39" spans="1:6" x14ac:dyDescent="0.2">
      <c r="A39" s="51">
        <v>8140</v>
      </c>
      <c r="B39" s="51" t="s">
        <v>93</v>
      </c>
      <c r="C39" s="56">
        <v>0</v>
      </c>
      <c r="D39" s="152">
        <v>16034291.84</v>
      </c>
      <c r="E39" s="152">
        <v>16034291.84</v>
      </c>
      <c r="F39" s="152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152">
        <v>0</v>
      </c>
      <c r="E40" s="152">
        <v>16034291.84</v>
      </c>
      <c r="F40" s="152">
        <v>-16034291.84</v>
      </c>
    </row>
    <row r="41" spans="1:6" x14ac:dyDescent="0.2">
      <c r="A41" s="51">
        <v>8210</v>
      </c>
      <c r="B41" s="51" t="s">
        <v>91</v>
      </c>
      <c r="C41" s="152">
        <v>0</v>
      </c>
      <c r="D41" s="152">
        <v>0</v>
      </c>
      <c r="E41" s="152">
        <v>16016425</v>
      </c>
      <c r="F41" s="152">
        <v>16016425</v>
      </c>
    </row>
    <row r="42" spans="1:6" x14ac:dyDescent="0.2">
      <c r="A42" s="51">
        <v>8220</v>
      </c>
      <c r="B42" s="51" t="s">
        <v>90</v>
      </c>
      <c r="C42" s="152">
        <v>0</v>
      </c>
      <c r="D42" s="152">
        <v>52449347.82</v>
      </c>
      <c r="E42" s="152">
        <v>51452438.020000003</v>
      </c>
      <c r="F42" s="152">
        <v>996909.8</v>
      </c>
    </row>
    <row r="43" spans="1:6" x14ac:dyDescent="0.2">
      <c r="A43" s="51">
        <v>8230</v>
      </c>
      <c r="B43" s="51" t="s">
        <v>89</v>
      </c>
      <c r="C43" s="152">
        <v>0</v>
      </c>
      <c r="D43" s="152">
        <v>36569867.200000003</v>
      </c>
      <c r="E43" s="152">
        <v>36432922.82</v>
      </c>
      <c r="F43" s="152">
        <v>136944.38</v>
      </c>
    </row>
    <row r="44" spans="1:6" x14ac:dyDescent="0.2">
      <c r="A44" s="51">
        <v>8240</v>
      </c>
      <c r="B44" s="51" t="s">
        <v>88</v>
      </c>
      <c r="C44" s="152">
        <v>0</v>
      </c>
      <c r="D44" s="152">
        <v>14882570.82</v>
      </c>
      <c r="E44" s="152">
        <v>14882570.82</v>
      </c>
      <c r="F44" s="152">
        <v>0</v>
      </c>
    </row>
    <row r="45" spans="1:6" x14ac:dyDescent="0.2">
      <c r="A45" s="51">
        <v>8250</v>
      </c>
      <c r="B45" s="51" t="s">
        <v>87</v>
      </c>
      <c r="C45" s="152">
        <v>0</v>
      </c>
      <c r="D45" s="152">
        <v>14882570.82</v>
      </c>
      <c r="E45" s="152">
        <v>14464313.470000001</v>
      </c>
      <c r="F45" s="152">
        <v>418257.35</v>
      </c>
    </row>
    <row r="46" spans="1:6" x14ac:dyDescent="0.2">
      <c r="A46" s="51">
        <v>8260</v>
      </c>
      <c r="B46" s="51" t="s">
        <v>86</v>
      </c>
      <c r="C46" s="152">
        <v>0</v>
      </c>
      <c r="D46" s="152">
        <v>14464313.470000001</v>
      </c>
      <c r="E46" s="152">
        <v>14464313.470000001</v>
      </c>
      <c r="F46" s="152">
        <v>0</v>
      </c>
    </row>
    <row r="47" spans="1:6" x14ac:dyDescent="0.2">
      <c r="A47" s="51">
        <v>8270</v>
      </c>
      <c r="B47" s="51" t="s">
        <v>85</v>
      </c>
      <c r="C47" s="152">
        <v>0</v>
      </c>
      <c r="D47" s="152">
        <v>14464313.470000001</v>
      </c>
      <c r="E47" s="152">
        <v>0</v>
      </c>
      <c r="F47" s="152">
        <v>14464313.470000001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="140" zoomScaleNormal="14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7" t="s">
        <v>34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 x14ac:dyDescent="0.2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44"/>
  <sheetViews>
    <sheetView showGridLines="0" topLeftCell="B29" zoomScale="180" zoomScaleNormal="180" workbookViewId="0">
      <selection activeCell="H125" sqref="H125"/>
    </sheetView>
  </sheetViews>
  <sheetFormatPr baseColWidth="10" defaultColWidth="9.140625" defaultRowHeight="11.25" x14ac:dyDescent="0.2"/>
  <cols>
    <col min="1" max="1" width="10" style="42" customWidth="1"/>
    <col min="2" max="2" width="34.42578125" style="42" customWidth="1"/>
    <col min="3" max="3" width="12.7109375" style="42" customWidth="1"/>
    <col min="4" max="4" width="13" style="42" customWidth="1"/>
    <col min="5" max="5" width="11.8554687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7" t="str">
        <f>'Notas a los Edos Financieros'!A1</f>
        <v>Fideicomiso de Obras por Cooperación</v>
      </c>
      <c r="B1" s="158"/>
      <c r="C1" s="158"/>
      <c r="D1" s="158"/>
      <c r="E1" s="158"/>
      <c r="F1" s="158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7" t="s">
        <v>180</v>
      </c>
      <c r="B2" s="158"/>
      <c r="C2" s="158"/>
      <c r="D2" s="158"/>
      <c r="E2" s="158"/>
      <c r="F2" s="15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7" t="str">
        <f>'Notas a los Edos Financieros'!A3</f>
        <v>Correspondiente del 01 de enero al 31 de diciembre del 2021</v>
      </c>
      <c r="B3" s="158"/>
      <c r="C3" s="158"/>
      <c r="D3" s="158"/>
      <c r="E3" s="158"/>
      <c r="F3" s="158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47872107.630000003</v>
      </c>
      <c r="D8" s="42" t="s">
        <v>652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3644962.48</v>
      </c>
      <c r="D20" s="46">
        <v>3644962.48</v>
      </c>
      <c r="E20" s="46">
        <v>0</v>
      </c>
      <c r="F20" s="46">
        <v>0</v>
      </c>
      <c r="G20" s="42">
        <v>0</v>
      </c>
      <c r="H20" s="46" t="s">
        <v>653</v>
      </c>
    </row>
    <row r="21" spans="1:8" x14ac:dyDescent="0.2">
      <c r="A21" s="44">
        <v>1125</v>
      </c>
      <c r="B21" s="42" t="s">
        <v>196</v>
      </c>
      <c r="C21" s="46">
        <v>2500</v>
      </c>
      <c r="D21" s="46">
        <v>2500</v>
      </c>
      <c r="E21" s="46">
        <v>0</v>
      </c>
      <c r="F21" s="46">
        <v>0</v>
      </c>
      <c r="G21" s="46">
        <v>0</v>
      </c>
      <c r="H21" s="42" t="s">
        <v>654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1427183.59</v>
      </c>
      <c r="D27" s="46">
        <v>0</v>
      </c>
      <c r="E27" s="46">
        <v>807951.93</v>
      </c>
      <c r="F27" s="46">
        <v>619231.66</v>
      </c>
      <c r="G27" s="46">
        <v>0</v>
      </c>
      <c r="H27" s="42" t="s">
        <v>660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11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11" x14ac:dyDescent="0.2">
      <c r="A50" s="44">
        <v>1214</v>
      </c>
      <c r="B50" s="42" t="s">
        <v>213</v>
      </c>
      <c r="C50" s="46">
        <v>0</v>
      </c>
    </row>
    <row r="52" spans="1:11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11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11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11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11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11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11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11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11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11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11" x14ac:dyDescent="0.2">
      <c r="A62" s="44">
        <v>1240</v>
      </c>
      <c r="B62" s="42" t="s">
        <v>223</v>
      </c>
      <c r="C62" s="46">
        <v>4742072.0599999996</v>
      </c>
      <c r="D62" s="46">
        <f>+D63+D66+D68</f>
        <v>338698.89999999997</v>
      </c>
      <c r="E62" s="46">
        <f>+E63+E66+E68</f>
        <v>3931334.18</v>
      </c>
      <c r="F62" s="42" t="s">
        <v>659</v>
      </c>
      <c r="H62" s="159" t="s">
        <v>657</v>
      </c>
      <c r="I62" s="159"/>
      <c r="J62" s="159"/>
      <c r="K62" s="159"/>
    </row>
    <row r="63" spans="1:11" x14ac:dyDescent="0.2">
      <c r="A63" s="44">
        <v>1241</v>
      </c>
      <c r="B63" s="42" t="s">
        <v>224</v>
      </c>
      <c r="C63" s="46">
        <v>1643994.95</v>
      </c>
      <c r="D63" s="46">
        <v>79336.95</v>
      </c>
      <c r="E63" s="46">
        <v>1326994.06</v>
      </c>
      <c r="F63" s="42" t="s">
        <v>659</v>
      </c>
      <c r="G63" s="42" t="s">
        <v>658</v>
      </c>
      <c r="H63" s="42" t="s">
        <v>657</v>
      </c>
    </row>
    <row r="64" spans="1:11" x14ac:dyDescent="0.2">
      <c r="A64" s="44">
        <v>1242</v>
      </c>
      <c r="B64" s="42" t="s">
        <v>225</v>
      </c>
      <c r="C64" s="46">
        <v>0</v>
      </c>
      <c r="D64" s="46"/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/>
      <c r="E65" s="46">
        <v>0</v>
      </c>
    </row>
    <row r="66" spans="1:8" x14ac:dyDescent="0.2">
      <c r="A66" s="44">
        <v>1244</v>
      </c>
      <c r="B66" s="42" t="s">
        <v>227</v>
      </c>
      <c r="C66" s="46">
        <v>2815752.81</v>
      </c>
      <c r="D66" s="46">
        <v>173699.4</v>
      </c>
      <c r="E66" s="46">
        <v>2455059.17</v>
      </c>
      <c r="F66" s="42" t="s">
        <v>659</v>
      </c>
      <c r="G66" s="151">
        <v>0.1</v>
      </c>
      <c r="H66" s="42" t="s">
        <v>657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G67" s="151"/>
    </row>
    <row r="68" spans="1:8" x14ac:dyDescent="0.2">
      <c r="A68" s="44">
        <v>1246</v>
      </c>
      <c r="B68" s="42" t="s">
        <v>229</v>
      </c>
      <c r="C68" s="46">
        <v>282324.3</v>
      </c>
      <c r="D68" s="46">
        <v>85662.55</v>
      </c>
      <c r="E68" s="46">
        <v>149280.95000000001</v>
      </c>
      <c r="F68" s="42" t="s">
        <v>659</v>
      </c>
      <c r="G68" s="151">
        <v>0.1</v>
      </c>
      <c r="H68" s="42" t="s">
        <v>657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319891.34999999998</v>
      </c>
      <c r="D74" s="46">
        <f>+D75+D78</f>
        <v>4902.97</v>
      </c>
      <c r="E74" s="46">
        <v>319834.34999999998</v>
      </c>
      <c r="F74" s="42" t="s">
        <v>659</v>
      </c>
      <c r="H74" s="42" t="s">
        <v>657</v>
      </c>
    </row>
    <row r="75" spans="1:8" x14ac:dyDescent="0.2">
      <c r="A75" s="44">
        <v>1251</v>
      </c>
      <c r="B75" s="42" t="s">
        <v>234</v>
      </c>
      <c r="C75" s="46">
        <v>31056.9</v>
      </c>
      <c r="D75" s="46">
        <v>591.29999999999995</v>
      </c>
      <c r="E75" s="46">
        <v>31050.9</v>
      </c>
      <c r="F75" s="42" t="s">
        <v>659</v>
      </c>
      <c r="G75" s="151">
        <v>0.3</v>
      </c>
      <c r="H75" s="42" t="s">
        <v>657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288834.45</v>
      </c>
      <c r="D78" s="46">
        <v>4311.67</v>
      </c>
      <c r="E78" s="46">
        <v>288783.45</v>
      </c>
      <c r="F78" s="42" t="s">
        <v>659</v>
      </c>
      <c r="G78" s="151">
        <v>0.1</v>
      </c>
      <c r="H78" s="42" t="s">
        <v>657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SUM(C104:C116)</f>
        <v>6505674.7000000002</v>
      </c>
      <c r="D103" s="46">
        <f t="shared" ref="D103:E103" si="0">SUM(D104:D116)</f>
        <v>2576931.8879999998</v>
      </c>
      <c r="E103" s="46">
        <f t="shared" si="0"/>
        <v>3928742.8119999999</v>
      </c>
      <c r="F103" s="46">
        <f t="shared" ref="F103:G103" si="1">SUM(F104:F116)</f>
        <v>0</v>
      </c>
      <c r="G103" s="46">
        <f t="shared" si="1"/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412794.16</v>
      </c>
      <c r="D105" s="46">
        <v>412794.16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3678209.3</v>
      </c>
      <c r="D106" s="46">
        <v>0</v>
      </c>
      <c r="E106" s="46">
        <v>3678209.3</v>
      </c>
      <c r="F106" s="46">
        <v>0</v>
      </c>
      <c r="G106" s="46">
        <v>0</v>
      </c>
      <c r="H106" s="42" t="s">
        <v>655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265602.24</v>
      </c>
      <c r="D110" s="46">
        <f>+C110*0.2</f>
        <v>53120.448000000004</v>
      </c>
      <c r="E110" s="46">
        <f>+C110-D110</f>
        <v>212481.79199999999</v>
      </c>
      <c r="F110" s="46">
        <v>0</v>
      </c>
      <c r="G110" s="46">
        <v>0</v>
      </c>
      <c r="H110" s="42" t="s">
        <v>656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2149069</v>
      </c>
      <c r="D112" s="46">
        <v>2111017.2799999998</v>
      </c>
      <c r="E112" s="46">
        <f>+C112-D112</f>
        <v>38051.720000000205</v>
      </c>
      <c r="F112" s="46">
        <v>0</v>
      </c>
      <c r="G112" s="46">
        <v>0</v>
      </c>
      <c r="H112" s="42" t="s">
        <v>667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41869127.82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72629.899999999994</v>
      </c>
      <c r="D129" s="42" t="s">
        <v>661</v>
      </c>
      <c r="E129" s="42" t="s">
        <v>662</v>
      </c>
    </row>
    <row r="130" spans="1:8" x14ac:dyDescent="0.2">
      <c r="A130" s="44">
        <v>2253</v>
      </c>
      <c r="B130" s="42" t="s">
        <v>280</v>
      </c>
      <c r="C130" s="46">
        <v>38017457.460000001</v>
      </c>
      <c r="D130" s="42" t="s">
        <v>661</v>
      </c>
      <c r="E130" s="42" t="s">
        <v>663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3779040.46</v>
      </c>
      <c r="D132" s="42" t="s">
        <v>661</v>
      </c>
      <c r="E132" s="42" t="s">
        <v>664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125115869.05</v>
      </c>
      <c r="D139" s="42" t="s">
        <v>665</v>
      </c>
      <c r="E139" s="42" t="s">
        <v>666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125115869.05</v>
      </c>
      <c r="D142" s="42" t="s">
        <v>665</v>
      </c>
      <c r="E142" s="42" t="s">
        <v>666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H62:K62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="160" zoomScaleNormal="160" zoomScaleSheetLayoutView="110" workbookViewId="0">
      <pane ySplit="2" topLeftCell="A50" activePane="bottomLeft" state="frozen"/>
      <selection activeCell="A14" sqref="A14:B14"/>
      <selection pane="bottomLeft" activeCell="B76" sqref="B76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showGridLines="0" topLeftCell="A67" zoomScale="160" zoomScaleNormal="160" workbookViewId="0">
      <selection activeCell="E108" sqref="E108"/>
    </sheetView>
  </sheetViews>
  <sheetFormatPr baseColWidth="10" defaultColWidth="9.140625" defaultRowHeight="11.25" x14ac:dyDescent="0.2"/>
  <cols>
    <col min="1" max="1" width="10" style="42" customWidth="1"/>
    <col min="2" max="2" width="44.5703125" style="42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4" t="str">
        <f>ESF!A1</f>
        <v>Fideicomiso de Obras por Cooperación</v>
      </c>
      <c r="B1" s="154"/>
      <c r="C1" s="154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4" t="s">
        <v>290</v>
      </c>
      <c r="B2" s="154"/>
      <c r="C2" s="15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4" t="str">
        <f>ESF!A3</f>
        <v>Correspondiente del 01 de enero al 31 de diciembre del 2021</v>
      </c>
      <c r="B3" s="154"/>
      <c r="C3" s="154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14304481.140000001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33.7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33.7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33.7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33.7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33.7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14304481.140000001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33.75" x14ac:dyDescent="0.2">
      <c r="A49" s="69">
        <v>4173</v>
      </c>
      <c r="B49" s="71" t="s">
        <v>497</v>
      </c>
      <c r="C49" s="73">
        <v>14304481.140000001</v>
      </c>
      <c r="D49" s="70" t="s">
        <v>669</v>
      </c>
      <c r="E49" s="68"/>
    </row>
    <row r="50" spans="1:5" ht="33.7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33.7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33.7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33.7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33.7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56.25" x14ac:dyDescent="0.2">
      <c r="A58" s="69">
        <v>4200</v>
      </c>
      <c r="B58" s="71" t="s">
        <v>503</v>
      </c>
      <c r="C58" s="73">
        <v>0</v>
      </c>
      <c r="D58" s="70"/>
      <c r="E58" s="68"/>
    </row>
    <row r="59" spans="1:5" ht="33.7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1729810.7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1729810.7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1729810.7</v>
      </c>
      <c r="D76" s="70" t="s">
        <v>670</v>
      </c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15236744.720000001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14693542.720000001</v>
      </c>
      <c r="D99" s="74">
        <f>C99/$C$98</f>
        <v>0.96434920910061683</v>
      </c>
      <c r="E99" s="70"/>
    </row>
    <row r="100" spans="1:5" x14ac:dyDescent="0.2">
      <c r="A100" s="72">
        <v>5110</v>
      </c>
      <c r="B100" s="70" t="s">
        <v>348</v>
      </c>
      <c r="C100" s="73">
        <v>12220086.27</v>
      </c>
      <c r="D100" s="74">
        <f t="shared" ref="D100:D163" si="0">C100/$C$98</f>
        <v>0.80201424218650286</v>
      </c>
      <c r="E100" s="70"/>
    </row>
    <row r="101" spans="1:5" x14ac:dyDescent="0.2">
      <c r="A101" s="72">
        <v>5111</v>
      </c>
      <c r="B101" s="70" t="s">
        <v>349</v>
      </c>
      <c r="C101" s="73">
        <v>6339650.9100000001</v>
      </c>
      <c r="D101" s="74">
        <f t="shared" si="0"/>
        <v>0.4160764668898384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f t="shared" si="0"/>
        <v>0</v>
      </c>
      <c r="E102" s="70"/>
    </row>
    <row r="103" spans="1:5" x14ac:dyDescent="0.2">
      <c r="A103" s="72">
        <v>5113</v>
      </c>
      <c r="B103" s="70" t="s">
        <v>351</v>
      </c>
      <c r="C103" s="73">
        <v>1112783.06</v>
      </c>
      <c r="D103" s="74">
        <f t="shared" si="0"/>
        <v>7.3032861050650988E-2</v>
      </c>
      <c r="E103" s="70"/>
    </row>
    <row r="104" spans="1:5" x14ac:dyDescent="0.2">
      <c r="A104" s="72">
        <v>5114</v>
      </c>
      <c r="B104" s="70" t="s">
        <v>352</v>
      </c>
      <c r="C104" s="73">
        <v>1757983.94</v>
      </c>
      <c r="D104" s="74">
        <f t="shared" si="0"/>
        <v>0.1153779217481042</v>
      </c>
      <c r="E104" s="70"/>
    </row>
    <row r="105" spans="1:5" x14ac:dyDescent="0.2">
      <c r="A105" s="72">
        <v>5115</v>
      </c>
      <c r="B105" s="70" t="s">
        <v>353</v>
      </c>
      <c r="C105" s="73">
        <v>3009668.36</v>
      </c>
      <c r="D105" s="74">
        <f t="shared" si="0"/>
        <v>0.19752699249790934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677447.9</v>
      </c>
      <c r="D107" s="74">
        <f t="shared" si="0"/>
        <v>4.4461458956569035E-2</v>
      </c>
      <c r="E107" s="70"/>
    </row>
    <row r="108" spans="1:5" x14ac:dyDescent="0.2">
      <c r="A108" s="72">
        <v>5121</v>
      </c>
      <c r="B108" s="70" t="s">
        <v>356</v>
      </c>
      <c r="C108" s="73">
        <v>119641.9</v>
      </c>
      <c r="D108" s="74">
        <f t="shared" si="0"/>
        <v>7.8521956099294674E-3</v>
      </c>
      <c r="E108" s="70"/>
    </row>
    <row r="109" spans="1:5" x14ac:dyDescent="0.2">
      <c r="A109" s="72">
        <v>5122</v>
      </c>
      <c r="B109" s="70" t="s">
        <v>357</v>
      </c>
      <c r="C109" s="73">
        <v>2383.8000000000002</v>
      </c>
      <c r="D109" s="74">
        <f t="shared" si="0"/>
        <v>1.5645074087714979E-4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5076</v>
      </c>
      <c r="D111" s="74">
        <f t="shared" si="0"/>
        <v>3.3314202562816184E-4</v>
      </c>
      <c r="E111" s="70"/>
    </row>
    <row r="112" spans="1:5" x14ac:dyDescent="0.2">
      <c r="A112" s="72">
        <v>5125</v>
      </c>
      <c r="B112" s="70" t="s">
        <v>360</v>
      </c>
      <c r="C112" s="73">
        <v>992.99</v>
      </c>
      <c r="D112" s="74">
        <f t="shared" si="0"/>
        <v>6.5170744686467386E-5</v>
      </c>
      <c r="E112" s="70"/>
    </row>
    <row r="113" spans="1:5" x14ac:dyDescent="0.2">
      <c r="A113" s="72">
        <v>5126</v>
      </c>
      <c r="B113" s="70" t="s">
        <v>361</v>
      </c>
      <c r="C113" s="73">
        <v>394899.95</v>
      </c>
      <c r="D113" s="74">
        <f t="shared" si="0"/>
        <v>2.5917606237876249E-2</v>
      </c>
      <c r="E113" s="70"/>
    </row>
    <row r="114" spans="1:5" x14ac:dyDescent="0.2">
      <c r="A114" s="72">
        <v>5127</v>
      </c>
      <c r="B114" s="70" t="s">
        <v>362</v>
      </c>
      <c r="C114" s="73">
        <v>557.91</v>
      </c>
      <c r="D114" s="74">
        <f t="shared" si="0"/>
        <v>3.6616088951577573E-5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ht="12" customHeight="1" x14ac:dyDescent="0.2">
      <c r="A116" s="72">
        <v>5129</v>
      </c>
      <c r="B116" s="70" t="s">
        <v>364</v>
      </c>
      <c r="C116" s="73">
        <v>153895.35</v>
      </c>
      <c r="D116" s="74">
        <f t="shared" si="0"/>
        <v>1.0100277508619965E-2</v>
      </c>
      <c r="E116" s="70"/>
    </row>
    <row r="117" spans="1:5" x14ac:dyDescent="0.2">
      <c r="A117" s="72">
        <v>5130</v>
      </c>
      <c r="B117" s="70" t="s">
        <v>365</v>
      </c>
      <c r="C117" s="73">
        <v>1796008.55</v>
      </c>
      <c r="D117" s="74">
        <f t="shared" si="0"/>
        <v>0.11787350795754488</v>
      </c>
      <c r="E117" s="70"/>
    </row>
    <row r="118" spans="1:5" x14ac:dyDescent="0.2">
      <c r="A118" s="72">
        <v>5131</v>
      </c>
      <c r="B118" s="70" t="s">
        <v>366</v>
      </c>
      <c r="C118" s="73">
        <v>404795.49</v>
      </c>
      <c r="D118" s="74">
        <f t="shared" si="0"/>
        <v>2.6567058609878711E-2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369596.6</v>
      </c>
      <c r="D120" s="74">
        <f t="shared" si="0"/>
        <v>2.4256926711836383E-2</v>
      </c>
      <c r="E120" s="70"/>
    </row>
    <row r="121" spans="1:5" x14ac:dyDescent="0.2">
      <c r="A121" s="72">
        <v>5134</v>
      </c>
      <c r="B121" s="70" t="s">
        <v>369</v>
      </c>
      <c r="C121" s="73">
        <v>189444.3</v>
      </c>
      <c r="D121" s="74">
        <f t="shared" si="0"/>
        <v>1.2433384130360358E-2</v>
      </c>
      <c r="E121" s="70"/>
    </row>
    <row r="122" spans="1:5" x14ac:dyDescent="0.2">
      <c r="A122" s="72">
        <v>5135</v>
      </c>
      <c r="B122" s="70" t="s">
        <v>370</v>
      </c>
      <c r="C122" s="73">
        <v>228250.72</v>
      </c>
      <c r="D122" s="74">
        <f t="shared" si="0"/>
        <v>1.4980281168614341E-2</v>
      </c>
      <c r="E122" s="70"/>
    </row>
    <row r="123" spans="1:5" x14ac:dyDescent="0.2">
      <c r="A123" s="72">
        <v>5136</v>
      </c>
      <c r="B123" s="70" t="s">
        <v>371</v>
      </c>
      <c r="C123" s="73">
        <v>285351.71999999997</v>
      </c>
      <c r="D123" s="74">
        <f t="shared" si="0"/>
        <v>1.8727866433664312E-2</v>
      </c>
      <c r="E123" s="70"/>
    </row>
    <row r="124" spans="1:5" x14ac:dyDescent="0.2">
      <c r="A124" s="72">
        <v>5137</v>
      </c>
      <c r="B124" s="70" t="s">
        <v>372</v>
      </c>
      <c r="C124" s="73">
        <v>5059</v>
      </c>
      <c r="D124" s="74">
        <f t="shared" si="0"/>
        <v>3.3202630174406438E-4</v>
      </c>
      <c r="E124" s="70"/>
    </row>
    <row r="125" spans="1:5" x14ac:dyDescent="0.2">
      <c r="A125" s="72">
        <v>5138</v>
      </c>
      <c r="B125" s="70" t="s">
        <v>373</v>
      </c>
      <c r="C125" s="73">
        <v>17314.88</v>
      </c>
      <c r="D125" s="74">
        <f t="shared" si="0"/>
        <v>1.1363897156636223E-3</v>
      </c>
      <c r="E125" s="70"/>
    </row>
    <row r="126" spans="1:5" x14ac:dyDescent="0.2">
      <c r="A126" s="72">
        <v>5139</v>
      </c>
      <c r="B126" s="70" t="s">
        <v>374</v>
      </c>
      <c r="C126" s="73">
        <v>296195.84000000003</v>
      </c>
      <c r="D126" s="74">
        <f t="shared" si="0"/>
        <v>1.9439574885783083E-2</v>
      </c>
      <c r="E126" s="70"/>
    </row>
    <row r="127" spans="1:5" x14ac:dyDescent="0.2">
      <c r="A127" s="72">
        <v>5200</v>
      </c>
      <c r="B127" s="70" t="s">
        <v>375</v>
      </c>
      <c r="C127" s="73">
        <v>189028.1</v>
      </c>
      <c r="D127" s="74">
        <f t="shared" si="0"/>
        <v>1.2406068584444985E-2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 t="s">
        <v>671</v>
      </c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189028.1</v>
      </c>
      <c r="D137" s="74">
        <f t="shared" si="0"/>
        <v>1.2406068584444985E-2</v>
      </c>
      <c r="E137" s="70"/>
    </row>
    <row r="138" spans="1:5" x14ac:dyDescent="0.2">
      <c r="A138" s="72">
        <v>5241</v>
      </c>
      <c r="B138" s="70" t="s">
        <v>384</v>
      </c>
      <c r="C138" s="73">
        <v>189028.1</v>
      </c>
      <c r="D138" s="74">
        <f t="shared" si="0"/>
        <v>1.2406068584444985E-2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C164/$C$98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354173.9</v>
      </c>
      <c r="D185" s="74">
        <f t="shared" si="1"/>
        <v>2.3244722314938147E-2</v>
      </c>
      <c r="E185" s="70"/>
    </row>
    <row r="186" spans="1:5" x14ac:dyDescent="0.2">
      <c r="A186" s="72">
        <v>5510</v>
      </c>
      <c r="B186" s="70" t="s">
        <v>427</v>
      </c>
      <c r="C186" s="73">
        <v>354173.9</v>
      </c>
      <c r="D186" s="74">
        <f t="shared" si="1"/>
        <v>2.3244722314938147E-2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338698.9</v>
      </c>
      <c r="D191" s="74">
        <f>+C191/C98</f>
        <v>2.2229085426325894E-2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4902.97</v>
      </c>
      <c r="D193" s="74">
        <f>+C193/C98</f>
        <v>3.21785925412551E-4</v>
      </c>
      <c r="E193" s="70"/>
    </row>
    <row r="194" spans="1:5" x14ac:dyDescent="0.2">
      <c r="A194" s="72">
        <v>5518</v>
      </c>
      <c r="B194" s="70" t="s">
        <v>81</v>
      </c>
      <c r="C194" s="73">
        <v>10572.03</v>
      </c>
      <c r="D194" s="74">
        <f t="shared" si="1"/>
        <v>6.9385096319970379E-4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showGridLines="0" topLeftCell="A5" zoomScale="160" zoomScaleNormal="160" workbookViewId="0">
      <selection activeCell="E21" sqref="E2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0" t="str">
        <f>ESF!A1</f>
        <v>Fideicomiso de Obras por Cooperación</v>
      </c>
      <c r="B1" s="160"/>
      <c r="C1" s="160"/>
      <c r="D1" s="49" t="s">
        <v>179</v>
      </c>
      <c r="E1" s="50">
        <f>'Notas a los Edos Financieros'!D1</f>
        <v>2021</v>
      </c>
    </row>
    <row r="2" spans="1:5" ht="18.95" customHeight="1" x14ac:dyDescent="0.2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0" t="str">
        <f>ESF!A3</f>
        <v>Correspondiente del 01 de enero al 31 de diciembre del 2021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797547.12</v>
      </c>
      <c r="D14" s="51" t="s">
        <v>668</v>
      </c>
    </row>
    <row r="15" spans="1:5" x14ac:dyDescent="0.2">
      <c r="A15" s="55">
        <v>3220</v>
      </c>
      <c r="B15" s="51" t="s">
        <v>459</v>
      </c>
      <c r="C15" s="56">
        <v>44034328.079999998</v>
      </c>
      <c r="D15" s="51" t="s">
        <v>668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topLeftCell="B1" zoomScale="180" zoomScaleNormal="180" zoomScaleSheetLayoutView="110" workbookViewId="0">
      <selection activeCell="B9" sqref="B9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showGridLines="0" topLeftCell="A25" zoomScale="170" zoomScaleNormal="170" workbookViewId="0">
      <selection activeCell="F33" sqref="F33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0" t="str">
        <f>ESF!A1</f>
        <v>Fideicomiso de Obras por Cooperación</v>
      </c>
      <c r="B1" s="160"/>
      <c r="C1" s="160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0" t="str">
        <f>ESF!A3</f>
        <v>Correspondiente del 01 de enero al 31 de diciembre del 2021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2500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47872107.630000003</v>
      </c>
      <c r="D11" s="56">
        <v>50167964.600000001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+C11</f>
        <v>47872107.630000003</v>
      </c>
      <c r="D15" s="124">
        <f>+D8+D11</f>
        <v>50170464.600000001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v>0</v>
      </c>
      <c r="D28" s="124">
        <v>0</v>
      </c>
    </row>
    <row r="29" spans="1:4" x14ac:dyDescent="0.2">
      <c r="A29" s="55">
        <v>1241</v>
      </c>
      <c r="B29" s="51" t="s">
        <v>224</v>
      </c>
      <c r="C29" s="56">
        <v>0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0</v>
      </c>
      <c r="D37" s="124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0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797547.12</v>
      </c>
      <c r="D47" s="124">
        <v>2549788.08</v>
      </c>
    </row>
    <row r="48" spans="1:4" x14ac:dyDescent="0.2">
      <c r="A48" s="55"/>
      <c r="B48" s="140" t="s">
        <v>617</v>
      </c>
      <c r="C48" s="124">
        <f>+C49+C61+C93+C96</f>
        <v>772431.25</v>
      </c>
      <c r="D48" s="124">
        <f>+D49+D61+D93+D96</f>
        <v>389049.32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SUM(C63:C70)</f>
        <v>354173.9</v>
      </c>
      <c r="D61" s="124">
        <f>SUM(D64:D69)</f>
        <v>389049.32</v>
      </c>
    </row>
    <row r="62" spans="1:4" x14ac:dyDescent="0.2">
      <c r="A62" s="55">
        <v>5510</v>
      </c>
      <c r="B62" s="51" t="s">
        <v>427</v>
      </c>
      <c r="C62" s="56">
        <f>+C67+C69+C70</f>
        <v>354173.9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338698.9</v>
      </c>
      <c r="D67" s="56">
        <v>358885.28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4902.97</v>
      </c>
      <c r="D69" s="56">
        <v>30164.04</v>
      </c>
    </row>
    <row r="70" spans="1:4" x14ac:dyDescent="0.2">
      <c r="A70" s="55">
        <v>5518</v>
      </c>
      <c r="B70" s="51" t="s">
        <v>81</v>
      </c>
      <c r="C70" s="56">
        <v>10572.03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418257.35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66127.34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352130.01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v>1633139.28</v>
      </c>
      <c r="D102" s="124">
        <v>0</v>
      </c>
    </row>
    <row r="103" spans="1:4" x14ac:dyDescent="0.2">
      <c r="A103" s="62">
        <v>1120</v>
      </c>
      <c r="B103" s="141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-63160.909999999916</v>
      </c>
      <c r="D113" s="124">
        <f>D47+D48-D102</f>
        <v>2938837.4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="160" zoomScaleNormal="160" zoomScaleSheetLayoutView="120" workbookViewId="0">
      <pane ySplit="1" topLeftCell="A2" activePane="bottomLeft" state="frozen"/>
      <selection activeCell="A14" sqref="A14:B14"/>
      <selection pane="bottomLeft" activeCell="C24" sqref="C24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2021-10-07T15:36:23Z</cp:lastPrinted>
  <dcterms:created xsi:type="dcterms:W3CDTF">2012-12-11T20:36:24Z</dcterms:created>
  <dcterms:modified xsi:type="dcterms:W3CDTF">2022-01-19T18:07:53Z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